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paireland.sharepoint.com/sites/ClimateSecretariat505/Shared Documents/General/Carbon Budgets/CB WG/CB WG September Workshop/"/>
    </mc:Choice>
  </mc:AlternateContent>
  <xr:revisionPtr revIDLastSave="1" documentId="8_{51622E5F-F417-4241-B509-FC98D6EDC555}" xr6:coauthVersionLast="47" xr6:coauthVersionMax="47" xr10:uidLastSave="{C276D15B-09AA-4C6E-A799-437B0048DF35}"/>
  <bookViews>
    <workbookView xWindow="-110" yWindow="-110" windowWidth="19420" windowHeight="10420" xr2:uid="{6DF6D81D-47BF-4F4C-AA18-AABC6FCBDAA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6" i="1" l="1"/>
  <c r="I76" i="1"/>
  <c r="G76" i="1"/>
  <c r="E76" i="1"/>
  <c r="G38" i="1"/>
  <c r="C38" i="1"/>
  <c r="C50" i="1" s="1"/>
  <c r="G65" i="1"/>
  <c r="C51" i="1"/>
  <c r="C35" i="1"/>
  <c r="C65" i="1"/>
  <c r="K65" i="1"/>
  <c r="I65" i="1"/>
  <c r="E65" i="1"/>
  <c r="K51" i="1"/>
  <c r="I51" i="1"/>
  <c r="G51" i="1"/>
  <c r="E51" i="1"/>
  <c r="K38" i="1"/>
  <c r="K50" i="1" s="1"/>
  <c r="I38" i="1"/>
  <c r="I50" i="1" s="1"/>
  <c r="E38" i="1"/>
  <c r="E50" i="1" s="1"/>
  <c r="I35" i="1"/>
  <c r="K52" i="1" l="1"/>
  <c r="C52" i="1"/>
  <c r="K35" i="1"/>
  <c r="G50" i="1"/>
  <c r="G52" i="1" s="1"/>
  <c r="H51" i="1" s="1"/>
  <c r="G35" i="1"/>
  <c r="E35" i="1"/>
  <c r="E52" i="1"/>
  <c r="I52" i="1"/>
  <c r="I53" i="1" l="1"/>
  <c r="K53" i="1"/>
  <c r="J50" i="1"/>
  <c r="H50" i="1"/>
  <c r="J51" i="1"/>
</calcChain>
</file>

<file path=xl/sharedStrings.xml><?xml version="1.0" encoding="utf-8"?>
<sst xmlns="http://schemas.openxmlformats.org/spreadsheetml/2006/main" count="138" uniqueCount="104">
  <si>
    <t>Run results</t>
  </si>
  <si>
    <t>Scenario 0</t>
  </si>
  <si>
    <t>Scenario 1</t>
  </si>
  <si>
    <t>Scenario 2</t>
  </si>
  <si>
    <t>Scenario 3</t>
  </si>
  <si>
    <t>Inputs</t>
  </si>
  <si>
    <t>Cattle herd tool</t>
  </si>
  <si>
    <t>Cattle composition</t>
  </si>
  <si>
    <t>dairy_cows</t>
  </si>
  <si>
    <t>suckler_cows</t>
  </si>
  <si>
    <t>bulls</t>
  </si>
  <si>
    <t>DxD_calves_m</t>
  </si>
  <si>
    <t>DxD_calves_f</t>
  </si>
  <si>
    <t>DxB_calves_m</t>
  </si>
  <si>
    <t>DxB_calves_f</t>
  </si>
  <si>
    <t>BxB_calves_m</t>
  </si>
  <si>
    <t>BxB_calves_f</t>
  </si>
  <si>
    <t>DxD_heifers_less_2_yr</t>
  </si>
  <si>
    <t>DxD_steers_less_2_yr</t>
  </si>
  <si>
    <t>DxB_heifers_less_2_yr</t>
  </si>
  <si>
    <t>DxB_steers_less_2_yr</t>
  </si>
  <si>
    <t>BxB_heifers_less_2_yr</t>
  </si>
  <si>
    <t>BxB_steers_less_2_yr</t>
  </si>
  <si>
    <t>DxD_heifers_more_2_yr</t>
  </si>
  <si>
    <t>DxD_steers_more_2_yr</t>
  </si>
  <si>
    <t>DxB_heifers_more_2_yr</t>
  </si>
  <si>
    <t>DxB_steers_more_2_yr</t>
  </si>
  <si>
    <t>BxB_heifers_more_2_yr</t>
  </si>
  <si>
    <t>BxB_steers_more_2_yr</t>
  </si>
  <si>
    <t>Total cattle</t>
  </si>
  <si>
    <t>Daily milk [L]</t>
  </si>
  <si>
    <t>Total milk</t>
  </si>
  <si>
    <t>Beef [kg]</t>
  </si>
  <si>
    <t>DxD_F</t>
  </si>
  <si>
    <t>DxD_M</t>
  </si>
  <si>
    <t>DxB_F</t>
  </si>
  <si>
    <t>DxB_M</t>
  </si>
  <si>
    <t>BxB_F</t>
  </si>
  <si>
    <t>BxB_M</t>
  </si>
  <si>
    <t>Total Beef</t>
  </si>
  <si>
    <t>Protein production [kg]</t>
  </si>
  <si>
    <t>Milk</t>
  </si>
  <si>
    <t>Beef</t>
  </si>
  <si>
    <t>Total</t>
  </si>
  <si>
    <t>Sheep composition</t>
  </si>
  <si>
    <t>ewes</t>
  </si>
  <si>
    <t>lamb_less_1_yr</t>
  </si>
  <si>
    <t>lamb_more_1_yr</t>
  </si>
  <si>
    <t>male_less_1_yr</t>
  </si>
  <si>
    <t>ram</t>
  </si>
  <si>
    <t>Total sheep</t>
  </si>
  <si>
    <t>Grassland tool</t>
  </si>
  <si>
    <t>Grassland area [ha]</t>
  </si>
  <si>
    <t>Dairy</t>
  </si>
  <si>
    <t>Cattle</t>
  </si>
  <si>
    <t>Sheep</t>
  </si>
  <si>
    <t>Ireland</t>
  </si>
  <si>
    <t>Conc requirements</t>
  </si>
  <si>
    <t>Mt</t>
  </si>
  <si>
    <t>Utilisation rate</t>
  </si>
  <si>
    <t>Total fert use [kg]</t>
  </si>
  <si>
    <t>N</t>
  </si>
  <si>
    <t>P</t>
  </si>
  <si>
    <t>K</t>
  </si>
  <si>
    <t>Stocking rate</t>
  </si>
  <si>
    <t>GOBLIN tool</t>
  </si>
  <si>
    <t>Agri emissions</t>
  </si>
  <si>
    <t>Land Use emissions</t>
  </si>
  <si>
    <t>CO2 grassland</t>
  </si>
  <si>
    <t>CH4 grassland</t>
  </si>
  <si>
    <t>N20 grassland</t>
  </si>
  <si>
    <t>CO2</t>
  </si>
  <si>
    <t>CH4</t>
  </si>
  <si>
    <t>N2O</t>
  </si>
  <si>
    <t>Dairy cows</t>
  </si>
  <si>
    <t>Beef cows</t>
  </si>
  <si>
    <t>Upland ewes</t>
  </si>
  <si>
    <t>Lowland ewes</t>
  </si>
  <si>
    <t>Scenario -1</t>
  </si>
  <si>
    <t>Lowland</t>
  </si>
  <si>
    <t>Upland</t>
  </si>
  <si>
    <t>Full dairy</t>
  </si>
  <si>
    <t>MACC Low cow scenario</t>
  </si>
  <si>
    <t>30% livestock reduction</t>
  </si>
  <si>
    <t>GOBLIN 2020 baseline year</t>
  </si>
  <si>
    <t>BL inputs as scenario</t>
  </si>
  <si>
    <t>distinguished genetic origin of beef not yet built into new model as output, only total beef</t>
  </si>
  <si>
    <t>Spared land to Scenario-1</t>
  </si>
  <si>
    <t>CO2e</t>
  </si>
  <si>
    <t>CO2 forest</t>
  </si>
  <si>
    <t>CH4 forest</t>
  </si>
  <si>
    <t>N20 forest</t>
  </si>
  <si>
    <t>CO2 cropland</t>
  </si>
  <si>
    <t>CH4 cropland</t>
  </si>
  <si>
    <t>N20 cropland</t>
  </si>
  <si>
    <t>CO2 wetland</t>
  </si>
  <si>
    <t>CH4 wetland</t>
  </si>
  <si>
    <t>N20 wetland</t>
  </si>
  <si>
    <t>MM</t>
  </si>
  <si>
    <t>Soils</t>
  </si>
  <si>
    <t>Air quality</t>
  </si>
  <si>
    <t xml:space="preserve">Europhication </t>
  </si>
  <si>
    <t>Soil types spared</t>
  </si>
  <si>
    <t>Organic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</si>
</sst>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MS Shell Dlg 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2" borderId="0" xfId="0" applyFont="1" applyFill="1"/>
    <xf numFmtId="0" fontId="0" fillId="3" borderId="0" xfId="0" applyFill="1"/>
    <xf numFmtId="0" fontId="3" fillId="3" borderId="0" xfId="0" applyFont="1" applyFill="1"/>
    <xf numFmtId="164" fontId="0" fillId="0" borderId="0" xfId="1" applyNumberFormat="1" applyFont="1"/>
    <xf numFmtId="164" fontId="0" fillId="4" borderId="0" xfId="1" applyNumberFormat="1" applyFont="1" applyFill="1"/>
    <xf numFmtId="164" fontId="0" fillId="0" borderId="0" xfId="0" applyNumberFormat="1"/>
    <xf numFmtId="164" fontId="4" fillId="0" borderId="0" xfId="1" applyNumberFormat="1" applyFont="1" applyFill="1" applyBorder="1" applyAlignment="1">
      <alignment horizontal="right" vertical="center" wrapText="1"/>
    </xf>
    <xf numFmtId="164" fontId="4" fillId="4" borderId="0" xfId="1" applyNumberFormat="1" applyFont="1" applyFill="1" applyBorder="1" applyAlignment="1">
      <alignment horizontal="right" vertical="center" wrapText="1"/>
    </xf>
    <xf numFmtId="164" fontId="0" fillId="0" borderId="0" xfId="1" applyNumberFormat="1" applyFont="1" applyFill="1"/>
    <xf numFmtId="164" fontId="5" fillId="0" borderId="0" xfId="1" applyNumberFormat="1" applyFont="1" applyFill="1"/>
    <xf numFmtId="165" fontId="0" fillId="0" borderId="0" xfId="1" applyNumberFormat="1" applyFont="1" applyFill="1"/>
    <xf numFmtId="164" fontId="4" fillId="0" borderId="0" xfId="1" applyNumberFormat="1" applyFont="1" applyAlignment="1">
      <alignment horizontal="right" vertical="center" wrapText="1"/>
    </xf>
    <xf numFmtId="164" fontId="6" fillId="0" borderId="0" xfId="1" applyNumberFormat="1" applyFont="1" applyAlignment="1">
      <alignment horizontal="right" vertical="center" wrapText="1"/>
    </xf>
    <xf numFmtId="1" fontId="0" fillId="0" borderId="0" xfId="0" applyNumberFormat="1"/>
    <xf numFmtId="0" fontId="0" fillId="0" borderId="0" xfId="0" applyAlignment="1">
      <alignment horizontal="center" vertical="top"/>
    </xf>
    <xf numFmtId="0" fontId="3" fillId="2" borderId="0" xfId="0" applyFont="1" applyFill="1" applyAlignment="1">
      <alignment horizontal="left" vertical="top"/>
    </xf>
    <xf numFmtId="165" fontId="0" fillId="0" borderId="0" xfId="1" applyNumberFormat="1" applyFont="1"/>
    <xf numFmtId="2" fontId="0" fillId="0" borderId="0" xfId="0" applyNumberFormat="1"/>
    <xf numFmtId="166" fontId="0" fillId="0" borderId="0" xfId="0" applyNumberFormat="1"/>
    <xf numFmtId="0" fontId="3" fillId="0" borderId="0" xfId="0" applyFont="1"/>
    <xf numFmtId="43" fontId="0" fillId="0" borderId="0" xfId="1" applyFont="1"/>
    <xf numFmtId="43" fontId="0" fillId="0" borderId="0" xfId="0" applyNumberFormat="1"/>
    <xf numFmtId="0" fontId="3" fillId="0" borderId="0" xfId="0" applyFont="1" applyAlignment="1">
      <alignment horizontal="left" vertical="top"/>
    </xf>
    <xf numFmtId="0" fontId="2" fillId="0" borderId="0" xfId="0" applyFont="1"/>
    <xf numFmtId="11" fontId="0" fillId="0" borderId="0" xfId="0" applyNumberFormat="1"/>
    <xf numFmtId="1" fontId="0" fillId="0" borderId="0" xfId="1" applyNumberFormat="1" applyFont="1"/>
    <xf numFmtId="20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6A62A-09EB-4704-A756-86338B93BD18}">
  <sheetPr>
    <pageSetUpPr fitToPage="1"/>
  </sheetPr>
  <dimension ref="A1:R150"/>
  <sheetViews>
    <sheetView tabSelected="1" workbookViewId="0">
      <selection activeCell="E143" sqref="E143"/>
    </sheetView>
  </sheetViews>
  <sheetFormatPr defaultRowHeight="14.5" x14ac:dyDescent="0.35"/>
  <cols>
    <col min="1" max="1" width="26.453125" bestFit="1" customWidth="1"/>
    <col min="2" max="2" width="11.6328125" customWidth="1"/>
    <col min="3" max="3" width="26.453125" customWidth="1"/>
    <col min="5" max="5" width="18.08984375" bestFit="1" customWidth="1"/>
    <col min="7" max="7" width="14.81640625" bestFit="1" customWidth="1"/>
    <col min="9" max="9" width="18.08984375" bestFit="1" customWidth="1"/>
    <col min="11" max="11" width="25.08984375" bestFit="1" customWidth="1"/>
  </cols>
  <sheetData>
    <row r="1" spans="1:11" x14ac:dyDescent="0.35">
      <c r="A1" s="1" t="s">
        <v>0</v>
      </c>
      <c r="B1" s="20"/>
      <c r="C1" s="1" t="s">
        <v>78</v>
      </c>
      <c r="E1" s="1" t="s">
        <v>1</v>
      </c>
      <c r="G1" s="1" t="s">
        <v>2</v>
      </c>
      <c r="I1" s="1" t="s">
        <v>3</v>
      </c>
      <c r="K1" s="1" t="s">
        <v>4</v>
      </c>
    </row>
    <row r="3" spans="1:11" x14ac:dyDescent="0.35">
      <c r="C3" t="s">
        <v>84</v>
      </c>
      <c r="E3" t="s">
        <v>85</v>
      </c>
      <c r="G3" t="s">
        <v>81</v>
      </c>
      <c r="I3" t="s">
        <v>82</v>
      </c>
      <c r="K3" t="s">
        <v>83</v>
      </c>
    </row>
    <row r="4" spans="1:11" x14ac:dyDescent="0.35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35">
      <c r="A5" t="s">
        <v>74</v>
      </c>
      <c r="C5">
        <v>1511850</v>
      </c>
      <c r="E5">
        <v>1555000</v>
      </c>
      <c r="G5">
        <v>2250000</v>
      </c>
      <c r="I5" s="4">
        <v>1629000</v>
      </c>
      <c r="K5" s="4">
        <v>1088500</v>
      </c>
    </row>
    <row r="6" spans="1:11" x14ac:dyDescent="0.35">
      <c r="A6" t="s">
        <v>75</v>
      </c>
      <c r="C6">
        <v>953000</v>
      </c>
      <c r="E6">
        <v>915000</v>
      </c>
      <c r="G6">
        <v>0</v>
      </c>
      <c r="I6" s="4">
        <v>457000</v>
      </c>
      <c r="K6" s="4">
        <v>640500</v>
      </c>
    </row>
    <row r="7" spans="1:11" x14ac:dyDescent="0.35">
      <c r="A7" t="s">
        <v>77</v>
      </c>
      <c r="C7">
        <v>2137040</v>
      </c>
    </row>
    <row r="8" spans="1:11" x14ac:dyDescent="0.35">
      <c r="A8" t="s">
        <v>76</v>
      </c>
      <c r="C8">
        <v>534260</v>
      </c>
    </row>
    <row r="11" spans="1:11" x14ac:dyDescent="0.35">
      <c r="A11" s="3" t="s">
        <v>6</v>
      </c>
      <c r="B11" s="3"/>
      <c r="C11" s="3"/>
      <c r="D11" s="2"/>
      <c r="E11" s="2"/>
      <c r="F11" s="2"/>
      <c r="G11" s="2"/>
      <c r="H11" s="2"/>
      <c r="I11" s="2"/>
      <c r="J11" s="2"/>
      <c r="K11" s="2"/>
    </row>
    <row r="13" spans="1:11" x14ac:dyDescent="0.35">
      <c r="A13" s="1" t="s">
        <v>7</v>
      </c>
      <c r="B13" s="20"/>
      <c r="C13" s="20"/>
    </row>
    <row r="14" spans="1:11" x14ac:dyDescent="0.35">
      <c r="A14" t="s">
        <v>8</v>
      </c>
      <c r="C14" s="4">
        <v>1511850</v>
      </c>
      <c r="E14" s="4">
        <v>1555000</v>
      </c>
      <c r="F14" s="4"/>
      <c r="G14" s="4">
        <v>2250000</v>
      </c>
      <c r="I14" s="4">
        <v>1629000</v>
      </c>
      <c r="J14" s="4"/>
      <c r="K14" s="4">
        <v>1088500</v>
      </c>
    </row>
    <row r="15" spans="1:11" x14ac:dyDescent="0.35">
      <c r="A15" t="s">
        <v>9</v>
      </c>
      <c r="C15" s="4">
        <v>953000</v>
      </c>
      <c r="E15" s="4">
        <v>915000</v>
      </c>
      <c r="F15" s="4"/>
      <c r="G15" s="4">
        <v>0</v>
      </c>
      <c r="I15" s="4">
        <v>457000</v>
      </c>
      <c r="J15" s="4"/>
      <c r="K15" s="4">
        <v>640500</v>
      </c>
    </row>
    <row r="16" spans="1:11" x14ac:dyDescent="0.35">
      <c r="A16" t="s">
        <v>10</v>
      </c>
      <c r="C16" s="4">
        <v>50950</v>
      </c>
      <c r="E16" s="4">
        <v>51056.453739578399</v>
      </c>
      <c r="F16" s="4"/>
      <c r="G16" s="4">
        <v>48751.642802239403</v>
      </c>
      <c r="I16" s="4">
        <v>43118.932186542836</v>
      </c>
      <c r="J16" s="4"/>
      <c r="K16" s="4">
        <v>35739.5176177049</v>
      </c>
    </row>
    <row r="17" spans="1:11" x14ac:dyDescent="0.35">
      <c r="A17" t="s">
        <v>11</v>
      </c>
      <c r="C17" s="4">
        <v>248603.4044</v>
      </c>
      <c r="E17" s="4">
        <v>255698.84171181</v>
      </c>
      <c r="F17" s="4"/>
      <c r="G17" s="4">
        <v>369377.38040681201</v>
      </c>
      <c r="I17" s="4">
        <v>267867.14671931701</v>
      </c>
      <c r="J17" s="4"/>
      <c r="K17" s="4">
        <v>178989.18919826701</v>
      </c>
    </row>
    <row r="18" spans="1:11" x14ac:dyDescent="0.35">
      <c r="A18" t="s">
        <v>12</v>
      </c>
      <c r="C18" s="4">
        <v>353736.56719999999</v>
      </c>
      <c r="E18" s="4">
        <v>363832.63021860598</v>
      </c>
      <c r="F18" s="4"/>
      <c r="G18" s="4">
        <v>535638.89331805299</v>
      </c>
      <c r="I18" s="4">
        <v>381146.85184958798</v>
      </c>
      <c r="J18" s="4"/>
      <c r="K18" s="4">
        <v>254682.841153024</v>
      </c>
    </row>
    <row r="19" spans="1:11" x14ac:dyDescent="0.35">
      <c r="A19" t="s">
        <v>13</v>
      </c>
      <c r="C19" s="4">
        <v>320162.304</v>
      </c>
      <c r="E19" s="4">
        <v>329300.11755134398</v>
      </c>
      <c r="F19" s="4"/>
      <c r="G19" s="4">
        <v>462783.13315878098</v>
      </c>
      <c r="I19" s="4">
        <v>344970.99131263001</v>
      </c>
      <c r="J19" s="4"/>
      <c r="K19" s="4">
        <v>230510.082285941</v>
      </c>
    </row>
    <row r="20" spans="1:11" x14ac:dyDescent="0.35">
      <c r="A20" t="s">
        <v>14</v>
      </c>
      <c r="C20" s="4">
        <v>318937.91769999999</v>
      </c>
      <c r="E20" s="4">
        <v>328040.785807785</v>
      </c>
      <c r="F20" s="4"/>
      <c r="G20" s="4">
        <v>463048.98626364698</v>
      </c>
      <c r="I20" s="4">
        <v>343651.72995555098</v>
      </c>
      <c r="J20" s="4"/>
      <c r="K20" s="4">
        <v>229628.55006544999</v>
      </c>
    </row>
    <row r="21" spans="1:11" x14ac:dyDescent="0.35">
      <c r="A21" t="s">
        <v>15</v>
      </c>
      <c r="C21" s="4">
        <v>405995.17080000002</v>
      </c>
      <c r="E21" s="4">
        <v>389806.48613011499</v>
      </c>
      <c r="F21" s="4"/>
      <c r="G21" s="4">
        <v>0</v>
      </c>
      <c r="I21" s="4">
        <v>194690.234056243</v>
      </c>
      <c r="J21" s="4"/>
      <c r="K21" s="4">
        <v>272864.54029108101</v>
      </c>
    </row>
    <row r="22" spans="1:11" x14ac:dyDescent="0.35">
      <c r="A22" t="s">
        <v>16</v>
      </c>
      <c r="C22" s="4">
        <v>404151.34499999997</v>
      </c>
      <c r="E22" s="4">
        <v>388036.181190976</v>
      </c>
      <c r="F22" s="4"/>
      <c r="G22" s="4">
        <v>0</v>
      </c>
      <c r="I22" s="4">
        <v>193806.04896642201</v>
      </c>
      <c r="J22" s="4"/>
      <c r="K22" s="4">
        <v>271625.32683368301</v>
      </c>
    </row>
    <row r="23" spans="1:11" x14ac:dyDescent="0.35">
      <c r="A23" t="s">
        <v>17</v>
      </c>
      <c r="C23" s="4">
        <v>346588.20159999997</v>
      </c>
      <c r="E23" s="4">
        <v>356480.24174885103</v>
      </c>
      <c r="F23" s="4"/>
      <c r="G23" s="4">
        <v>525605.76853819005</v>
      </c>
      <c r="I23" s="4">
        <v>373444.57479670597</v>
      </c>
      <c r="J23" s="4"/>
      <c r="K23" s="4">
        <v>249536.16922419501</v>
      </c>
    </row>
    <row r="24" spans="1:11" x14ac:dyDescent="0.35">
      <c r="A24" t="s">
        <v>18</v>
      </c>
      <c r="C24" s="4">
        <v>239469.37040000001</v>
      </c>
      <c r="E24" s="4">
        <v>246304.11150048001</v>
      </c>
      <c r="F24" s="4"/>
      <c r="G24" s="4">
        <v>357575.81392065599</v>
      </c>
      <c r="I24" s="4">
        <v>258025.33609921599</v>
      </c>
      <c r="J24" s="4"/>
      <c r="K24" s="4">
        <v>172412.878050336</v>
      </c>
    </row>
    <row r="25" spans="1:11" x14ac:dyDescent="0.35">
      <c r="A25" t="s">
        <v>19</v>
      </c>
      <c r="C25" s="4">
        <v>308321.89970000001</v>
      </c>
      <c r="E25" s="4">
        <v>317121.77400767303</v>
      </c>
      <c r="F25" s="4"/>
      <c r="G25" s="4">
        <v>450432.799223757</v>
      </c>
      <c r="I25" s="4">
        <v>332213.099587459</v>
      </c>
      <c r="J25" s="4"/>
      <c r="K25" s="4">
        <v>221985.24180537101</v>
      </c>
    </row>
    <row r="26" spans="1:11" x14ac:dyDescent="0.35">
      <c r="A26" t="s">
        <v>20</v>
      </c>
      <c r="C26" s="4">
        <v>309256.32760000002</v>
      </c>
      <c r="E26" s="4">
        <v>318082.87159308098</v>
      </c>
      <c r="F26" s="4"/>
      <c r="G26" s="4">
        <v>447407.55853357702</v>
      </c>
      <c r="I26" s="4">
        <v>333219.93429268798</v>
      </c>
      <c r="J26" s="4"/>
      <c r="K26" s="4">
        <v>222658.010115157</v>
      </c>
    </row>
    <row r="27" spans="1:11" x14ac:dyDescent="0.35">
      <c r="A27" t="s">
        <v>21</v>
      </c>
      <c r="C27" s="4">
        <v>390849.47039999999</v>
      </c>
      <c r="E27" s="4">
        <v>375264.70662749198</v>
      </c>
      <c r="F27" s="4"/>
      <c r="G27" s="4">
        <v>0</v>
      </c>
      <c r="I27" s="4">
        <v>187427.29063252901</v>
      </c>
      <c r="J27" s="4"/>
      <c r="K27" s="4">
        <v>262685.29463924398</v>
      </c>
    </row>
    <row r="28" spans="1:11" x14ac:dyDescent="0.35">
      <c r="A28" t="s">
        <v>22</v>
      </c>
      <c r="C28" s="4">
        <v>392328.57250000001</v>
      </c>
      <c r="E28" s="4">
        <v>376684.83088929701</v>
      </c>
      <c r="F28" s="4"/>
      <c r="G28" s="4">
        <v>0</v>
      </c>
      <c r="I28" s="4">
        <v>188136.57673924399</v>
      </c>
      <c r="J28" s="4"/>
      <c r="K28" s="4">
        <v>263679.38162250799</v>
      </c>
    </row>
    <row r="29" spans="1:11" x14ac:dyDescent="0.35">
      <c r="A29" t="s">
        <v>23</v>
      </c>
      <c r="C29" s="4">
        <v>10467.02461</v>
      </c>
      <c r="E29" s="4">
        <v>10765.7659612726</v>
      </c>
      <c r="F29" s="4"/>
      <c r="G29" s="4">
        <v>15849.893378524601</v>
      </c>
      <c r="I29" s="4">
        <v>11278.091801230299</v>
      </c>
      <c r="J29" s="4"/>
      <c r="K29" s="4">
        <v>7536.0361728908301</v>
      </c>
    </row>
    <row r="30" spans="1:11" x14ac:dyDescent="0.35">
      <c r="A30" t="s">
        <v>24</v>
      </c>
      <c r="C30" s="4">
        <v>58236.568310000002</v>
      </c>
      <c r="E30" s="4">
        <v>59898.709344214003</v>
      </c>
      <c r="F30" s="4"/>
      <c r="G30" s="4">
        <v>75493.952997107393</v>
      </c>
      <c r="I30" s="4">
        <v>62749.194547732899</v>
      </c>
      <c r="J30" s="4"/>
      <c r="K30" s="4">
        <v>41929.096540949802</v>
      </c>
    </row>
    <row r="31" spans="1:11" x14ac:dyDescent="0.35">
      <c r="A31" t="s">
        <v>25</v>
      </c>
      <c r="C31" s="4">
        <v>20214.792300000001</v>
      </c>
      <c r="E31" s="4">
        <v>20791.746553229499</v>
      </c>
      <c r="F31" s="4"/>
      <c r="G31" s="4">
        <v>25371.711828614101</v>
      </c>
      <c r="I31" s="4">
        <v>21781.193012997301</v>
      </c>
      <c r="J31" s="4"/>
      <c r="K31" s="4">
        <v>14554.2225872606</v>
      </c>
    </row>
    <row r="32" spans="1:11" x14ac:dyDescent="0.35">
      <c r="A32" t="s">
        <v>26</v>
      </c>
      <c r="C32" s="4">
        <v>71217.568589999995</v>
      </c>
      <c r="E32" s="4">
        <v>73250.202835896402</v>
      </c>
      <c r="F32" s="4"/>
      <c r="G32" s="4">
        <v>97555.992491323501</v>
      </c>
      <c r="I32" s="4">
        <v>76736.064578569305</v>
      </c>
      <c r="J32" s="4"/>
      <c r="K32" s="4">
        <v>51275.141985127499</v>
      </c>
    </row>
    <row r="33" spans="1:11" x14ac:dyDescent="0.35">
      <c r="A33" t="s">
        <v>27</v>
      </c>
      <c r="C33" s="4">
        <v>56567.986949999999</v>
      </c>
      <c r="E33" s="4">
        <v>54312.390408446998</v>
      </c>
      <c r="F33" s="4"/>
      <c r="G33" s="4">
        <v>0</v>
      </c>
      <c r="I33" s="4">
        <v>27126.516302361</v>
      </c>
      <c r="J33" s="4"/>
      <c r="K33" s="4">
        <v>38018.673285912897</v>
      </c>
    </row>
    <row r="34" spans="1:11" x14ac:dyDescent="0.35">
      <c r="A34" t="s">
        <v>28</v>
      </c>
      <c r="C34" s="4">
        <v>62663.667220000003</v>
      </c>
      <c r="E34" s="4">
        <v>60165.011024449101</v>
      </c>
      <c r="F34" s="4"/>
      <c r="G34" s="4">
        <v>0</v>
      </c>
      <c r="I34" s="4">
        <v>30049.628457019899</v>
      </c>
      <c r="J34" s="4"/>
      <c r="K34" s="4">
        <v>42115.5077171144</v>
      </c>
    </row>
    <row r="35" spans="1:11" x14ac:dyDescent="0.35">
      <c r="A35" t="s">
        <v>29</v>
      </c>
      <c r="C35" s="5">
        <f>SUM(C14:C34)</f>
        <v>6833568.1592800003</v>
      </c>
      <c r="E35" s="5">
        <f>SUM(E14:E34)</f>
        <v>6844893.8588445969</v>
      </c>
      <c r="F35" s="4"/>
      <c r="G35" s="5">
        <f>SUM(G14:G34)</f>
        <v>6124893.5268612821</v>
      </c>
      <c r="H35" s="4"/>
      <c r="I35" s="5">
        <f>SUM(I14:I34)</f>
        <v>5757439.4358940488</v>
      </c>
      <c r="J35" s="4"/>
      <c r="K35" s="5">
        <f>SUM(K14:K34)</f>
        <v>4791425.7011912186</v>
      </c>
    </row>
    <row r="37" spans="1:11" x14ac:dyDescent="0.35">
      <c r="A37" s="1" t="s">
        <v>30</v>
      </c>
      <c r="B37" s="20"/>
      <c r="C37" s="22">
        <v>14.952999999999999</v>
      </c>
      <c r="E37" s="22">
        <v>14.85</v>
      </c>
      <c r="G37" s="22">
        <v>14.85</v>
      </c>
      <c r="I37" s="22">
        <v>15.48</v>
      </c>
      <c r="K37" s="22">
        <v>14.85</v>
      </c>
    </row>
    <row r="38" spans="1:11" x14ac:dyDescent="0.35">
      <c r="A38" t="s">
        <v>31</v>
      </c>
      <c r="C38" s="6">
        <f>C37*365*C14</f>
        <v>8251442963.249999</v>
      </c>
      <c r="E38" s="6">
        <f>E37*365*E14</f>
        <v>8428488750</v>
      </c>
      <c r="G38" s="6">
        <f>G37*365*G14</f>
        <v>12195562500</v>
      </c>
      <c r="I38" s="6">
        <f>I37*365*I14</f>
        <v>9204175800</v>
      </c>
      <c r="K38" s="6">
        <f>K37*365*K14</f>
        <v>5899942125</v>
      </c>
    </row>
    <row r="40" spans="1:11" x14ac:dyDescent="0.35">
      <c r="A40" s="1" t="s">
        <v>32</v>
      </c>
      <c r="B40" s="20"/>
    </row>
    <row r="41" spans="1:11" x14ac:dyDescent="0.35">
      <c r="A41" t="s">
        <v>33</v>
      </c>
      <c r="C41" s="24" t="s">
        <v>86</v>
      </c>
      <c r="E41" s="7"/>
      <c r="F41" s="4"/>
      <c r="G41" s="4"/>
      <c r="H41" s="4"/>
      <c r="I41" s="4"/>
      <c r="J41" s="4"/>
      <c r="K41" s="4"/>
    </row>
    <row r="42" spans="1:11" x14ac:dyDescent="0.35">
      <c r="A42" t="s">
        <v>34</v>
      </c>
      <c r="E42" s="7"/>
      <c r="F42" s="4"/>
      <c r="G42" s="4"/>
      <c r="H42" s="4"/>
      <c r="I42" s="4"/>
      <c r="J42" s="4"/>
      <c r="K42" s="4"/>
    </row>
    <row r="43" spans="1:11" x14ac:dyDescent="0.35">
      <c r="A43" t="s">
        <v>35</v>
      </c>
      <c r="E43" s="7"/>
      <c r="F43" s="4"/>
      <c r="G43" s="4"/>
      <c r="H43" s="4"/>
      <c r="I43" s="4"/>
      <c r="J43" s="4"/>
      <c r="K43" s="4"/>
    </row>
    <row r="44" spans="1:11" x14ac:dyDescent="0.35">
      <c r="A44" t="s">
        <v>36</v>
      </c>
      <c r="E44" s="7"/>
      <c r="F44" s="4"/>
      <c r="G44" s="4"/>
      <c r="H44" s="4"/>
      <c r="I44" s="4"/>
      <c r="J44" s="4"/>
      <c r="K44" s="4"/>
    </row>
    <row r="45" spans="1:11" x14ac:dyDescent="0.35">
      <c r="A45" t="s">
        <v>37</v>
      </c>
      <c r="E45" s="7"/>
      <c r="F45" s="4"/>
      <c r="G45" s="4"/>
      <c r="H45" s="4"/>
      <c r="I45" s="4"/>
      <c r="J45" s="4"/>
      <c r="K45" s="4"/>
    </row>
    <row r="46" spans="1:11" x14ac:dyDescent="0.35">
      <c r="A46" t="s">
        <v>38</v>
      </c>
      <c r="E46" s="7"/>
      <c r="F46" s="4"/>
      <c r="G46" s="4"/>
      <c r="H46" s="4"/>
      <c r="I46" s="4"/>
      <c r="J46" s="4"/>
      <c r="K46" s="4"/>
    </row>
    <row r="47" spans="1:11" x14ac:dyDescent="0.35">
      <c r="A47" t="s">
        <v>39</v>
      </c>
      <c r="C47" s="6">
        <v>652803287.10526097</v>
      </c>
      <c r="E47" s="6">
        <v>651820919.29391301</v>
      </c>
      <c r="F47" s="4"/>
      <c r="G47" s="6">
        <v>556969687.58757806</v>
      </c>
      <c r="H47" s="4"/>
      <c r="I47" s="6">
        <v>531959908.58607</v>
      </c>
      <c r="K47" s="6">
        <v>456274643.50573897</v>
      </c>
    </row>
    <row r="48" spans="1:11" x14ac:dyDescent="0.35">
      <c r="E48" s="7"/>
      <c r="F48" s="9"/>
      <c r="G48" s="9"/>
      <c r="H48" s="9"/>
      <c r="I48" s="10"/>
      <c r="K48" s="9"/>
    </row>
    <row r="49" spans="1:11" x14ac:dyDescent="0.35">
      <c r="A49" s="1" t="s">
        <v>40</v>
      </c>
      <c r="B49" s="20"/>
      <c r="C49" s="20"/>
      <c r="F49" s="9"/>
      <c r="G49" s="9"/>
      <c r="H49" s="9"/>
      <c r="I49" s="10"/>
      <c r="K49" s="9"/>
    </row>
    <row r="50" spans="1:11" x14ac:dyDescent="0.35">
      <c r="A50" t="s">
        <v>41</v>
      </c>
      <c r="C50" s="7">
        <f>C38*0.035</f>
        <v>288800503.71375</v>
      </c>
      <c r="E50" s="7">
        <f>E38*0.035</f>
        <v>294997106.25</v>
      </c>
      <c r="F50" s="9"/>
      <c r="G50" s="7">
        <f>G38*0.035</f>
        <v>426844687.50000006</v>
      </c>
      <c r="H50" s="11">
        <f>G50/G52</f>
        <v>0.76916198673559821</v>
      </c>
      <c r="I50" s="7">
        <f>I38*0.035</f>
        <v>322146153.00000006</v>
      </c>
      <c r="J50" s="11">
        <f>I50/I52</f>
        <v>0.72474325428699782</v>
      </c>
      <c r="K50" s="7">
        <f>K38*0.035</f>
        <v>206497974.37500003</v>
      </c>
    </row>
    <row r="51" spans="1:11" x14ac:dyDescent="0.35">
      <c r="A51" t="s">
        <v>42</v>
      </c>
      <c r="C51" s="7">
        <f>C47*0.23</f>
        <v>150144756.03421003</v>
      </c>
      <c r="E51" s="7">
        <f>E47*0.23</f>
        <v>149918811.43759999</v>
      </c>
      <c r="F51" s="9"/>
      <c r="G51" s="7">
        <f>G47*0.23</f>
        <v>128103028.14514296</v>
      </c>
      <c r="H51" s="11">
        <f>G51/G52</f>
        <v>0.2308380132644017</v>
      </c>
      <c r="I51" s="7">
        <f>I47*0.23</f>
        <v>122350778.9747961</v>
      </c>
      <c r="J51" s="11">
        <f>I51/I52</f>
        <v>0.27525674571300218</v>
      </c>
      <c r="K51" s="7">
        <f>K47*0.23</f>
        <v>104943168.00631997</v>
      </c>
    </row>
    <row r="52" spans="1:11" x14ac:dyDescent="0.35">
      <c r="A52" t="s">
        <v>43</v>
      </c>
      <c r="C52" s="8">
        <f>C50+C51</f>
        <v>438945259.74796003</v>
      </c>
      <c r="E52" s="8">
        <f>E50+E51</f>
        <v>444915917.68760002</v>
      </c>
      <c r="F52" s="9"/>
      <c r="G52" s="8">
        <f>G50+G51</f>
        <v>554947715.64514303</v>
      </c>
      <c r="H52" s="9"/>
      <c r="I52" s="8">
        <f>I50+I51</f>
        <v>444496931.97479618</v>
      </c>
      <c r="K52" s="8">
        <f>K50+K51</f>
        <v>311441142.38132</v>
      </c>
    </row>
    <row r="53" spans="1:11" x14ac:dyDescent="0.35">
      <c r="I53">
        <f>I52/G52</f>
        <v>0.80097082922137164</v>
      </c>
      <c r="K53">
        <f>K52/G52</f>
        <v>0.56120808069145856</v>
      </c>
    </row>
    <row r="54" spans="1:11" x14ac:dyDescent="0.35">
      <c r="A54" s="1" t="s">
        <v>44</v>
      </c>
      <c r="B54" s="20"/>
      <c r="C54" s="20"/>
    </row>
    <row r="55" spans="1:11" x14ac:dyDescent="0.35">
      <c r="A55" t="s">
        <v>45</v>
      </c>
      <c r="B55" t="s">
        <v>79</v>
      </c>
      <c r="C55" s="4">
        <v>2137040</v>
      </c>
      <c r="E55" s="4">
        <v>2045000</v>
      </c>
      <c r="G55" s="4">
        <v>2045000</v>
      </c>
      <c r="H55" s="12"/>
      <c r="I55" s="4">
        <v>1922300</v>
      </c>
      <c r="J55" s="12"/>
      <c r="K55" s="4">
        <v>1431500</v>
      </c>
    </row>
    <row r="56" spans="1:11" x14ac:dyDescent="0.35">
      <c r="A56" t="s">
        <v>45</v>
      </c>
      <c r="B56" t="s">
        <v>80</v>
      </c>
      <c r="C56" s="4">
        <v>534260</v>
      </c>
      <c r="E56" s="4">
        <v>511000</v>
      </c>
      <c r="G56" s="4">
        <v>511000</v>
      </c>
      <c r="H56" s="12"/>
      <c r="I56" s="4">
        <v>480340</v>
      </c>
      <c r="J56" s="12"/>
      <c r="K56" s="4">
        <v>357700</v>
      </c>
    </row>
    <row r="57" spans="1:11" x14ac:dyDescent="0.35">
      <c r="A57" t="s">
        <v>46</v>
      </c>
      <c r="B57" t="s">
        <v>79</v>
      </c>
      <c r="C57" s="4">
        <v>960385.2</v>
      </c>
      <c r="E57" s="4">
        <v>919022.44880769704</v>
      </c>
      <c r="G57" s="4">
        <v>919022.44880769704</v>
      </c>
      <c r="H57" s="12"/>
      <c r="I57" s="4">
        <v>863881.10187923501</v>
      </c>
      <c r="J57" s="12"/>
      <c r="K57" s="4">
        <v>643315.71416538802</v>
      </c>
    </row>
    <row r="58" spans="1:11" x14ac:dyDescent="0.35">
      <c r="A58" t="s">
        <v>46</v>
      </c>
      <c r="B58" t="s">
        <v>80</v>
      </c>
      <c r="C58" s="4">
        <v>240096.3</v>
      </c>
      <c r="E58" s="4">
        <v>229643.26226930699</v>
      </c>
      <c r="G58" s="4">
        <v>229643.26226930699</v>
      </c>
      <c r="H58" s="12"/>
      <c r="I58" s="4">
        <v>215864.66653314899</v>
      </c>
      <c r="J58" s="12"/>
      <c r="K58" s="4">
        <v>160750.28358851501</v>
      </c>
    </row>
    <row r="59" spans="1:11" x14ac:dyDescent="0.35">
      <c r="A59" t="s">
        <v>47</v>
      </c>
      <c r="B59" t="s">
        <v>79</v>
      </c>
      <c r="C59" s="4">
        <v>102708.07460000001</v>
      </c>
      <c r="E59" s="4">
        <v>98284.548982237102</v>
      </c>
      <c r="G59" s="4">
        <v>98284.548982237102</v>
      </c>
      <c r="H59" s="4"/>
      <c r="I59" s="4">
        <v>92387.476043302901</v>
      </c>
      <c r="J59" s="4"/>
      <c r="K59" s="4">
        <v>68799.184287565993</v>
      </c>
    </row>
    <row r="60" spans="1:11" x14ac:dyDescent="0.35">
      <c r="A60" t="s">
        <v>47</v>
      </c>
      <c r="B60" t="s">
        <v>80</v>
      </c>
      <c r="C60" s="4">
        <v>25677.018639999998</v>
      </c>
      <c r="E60" s="4">
        <v>24559.1220099577</v>
      </c>
      <c r="G60" s="4">
        <v>24559.1220099577</v>
      </c>
      <c r="H60" s="4"/>
      <c r="I60" s="4">
        <v>23085.574689360201</v>
      </c>
      <c r="J60" s="4"/>
      <c r="K60" s="4">
        <v>17191.385406970399</v>
      </c>
    </row>
    <row r="61" spans="1:11" x14ac:dyDescent="0.35">
      <c r="A61" t="s">
        <v>48</v>
      </c>
      <c r="B61" t="s">
        <v>80</v>
      </c>
      <c r="C61" s="4">
        <v>240096.3</v>
      </c>
      <c r="E61" s="4">
        <v>229643.26226930699</v>
      </c>
      <c r="G61" s="4">
        <v>229643.26226930699</v>
      </c>
      <c r="H61" s="4"/>
      <c r="I61" s="4">
        <v>215864.66653314899</v>
      </c>
      <c r="J61" s="4"/>
      <c r="K61" s="4">
        <v>160750.28358851501</v>
      </c>
    </row>
    <row r="62" spans="1:11" x14ac:dyDescent="0.35">
      <c r="A62" t="s">
        <v>48</v>
      </c>
      <c r="B62" t="s">
        <v>79</v>
      </c>
      <c r="C62" s="13">
        <v>960385.2</v>
      </c>
      <c r="E62" s="13">
        <v>919022.44880769704</v>
      </c>
      <c r="G62" s="13">
        <v>919022.44880769704</v>
      </c>
      <c r="H62" s="4"/>
      <c r="I62" s="13">
        <v>863881.10187923501</v>
      </c>
      <c r="J62" s="4"/>
      <c r="K62" s="13">
        <v>643315.71416538802</v>
      </c>
    </row>
    <row r="63" spans="1:11" x14ac:dyDescent="0.35">
      <c r="A63" t="s">
        <v>49</v>
      </c>
      <c r="B63" t="s">
        <v>79</v>
      </c>
      <c r="C63" s="13">
        <v>68760</v>
      </c>
      <c r="E63" s="13">
        <v>65798.581215138707</v>
      </c>
      <c r="G63" s="13">
        <v>65798.581215138707</v>
      </c>
      <c r="H63" s="4"/>
      <c r="I63" s="13">
        <v>61850.666342230397</v>
      </c>
      <c r="J63" s="4"/>
      <c r="K63" s="13">
        <v>46059.006850597099</v>
      </c>
    </row>
    <row r="64" spans="1:11" x14ac:dyDescent="0.35">
      <c r="A64" t="s">
        <v>49</v>
      </c>
      <c r="B64" t="s">
        <v>80</v>
      </c>
      <c r="C64" s="13">
        <v>17190</v>
      </c>
      <c r="E64" s="13">
        <v>16441.601467450299</v>
      </c>
      <c r="G64" s="13">
        <v>16441.601467450299</v>
      </c>
      <c r="H64" s="4"/>
      <c r="I64" s="13">
        <v>15455.1053794033</v>
      </c>
      <c r="J64" s="4"/>
      <c r="K64" s="13">
        <v>11509.1210272152</v>
      </c>
    </row>
    <row r="65" spans="1:11" x14ac:dyDescent="0.35">
      <c r="A65" t="s">
        <v>50</v>
      </c>
      <c r="C65" s="5">
        <f>SUM(C55:C64)</f>
        <v>5286598.0932400003</v>
      </c>
      <c r="E65" s="5">
        <f>SUM(E55:F64)</f>
        <v>5058415.2758287909</v>
      </c>
      <c r="F65" s="4"/>
      <c r="G65" s="5">
        <f>SUM(G55:H64)</f>
        <v>5058415.2758287909</v>
      </c>
      <c r="I65" s="5">
        <f>SUM(I55:J64)</f>
        <v>4754910.3592790654</v>
      </c>
      <c r="K65" s="5">
        <f>SUM(K55:L64)</f>
        <v>3540890.6930801552</v>
      </c>
    </row>
    <row r="67" spans="1:11" x14ac:dyDescent="0.35">
      <c r="A67" s="3" t="s">
        <v>51</v>
      </c>
      <c r="B67" s="3"/>
      <c r="C67" s="3"/>
      <c r="D67" s="2"/>
      <c r="E67" s="2"/>
      <c r="F67" s="2"/>
      <c r="G67" s="2"/>
      <c r="H67" s="2"/>
      <c r="I67" s="2"/>
      <c r="J67" s="2"/>
      <c r="K67" s="2"/>
    </row>
    <row r="68" spans="1:11" x14ac:dyDescent="0.35">
      <c r="C68" s="1" t="s">
        <v>78</v>
      </c>
      <c r="E68" s="1" t="s">
        <v>1</v>
      </c>
      <c r="G68" s="1" t="s">
        <v>2</v>
      </c>
      <c r="I68" s="1" t="s">
        <v>3</v>
      </c>
      <c r="K68" s="1" t="s">
        <v>4</v>
      </c>
    </row>
    <row r="69" spans="1:11" x14ac:dyDescent="0.35">
      <c r="A69" s="1" t="s">
        <v>52</v>
      </c>
      <c r="B69" s="20"/>
      <c r="C69" s="20"/>
    </row>
    <row r="70" spans="1:11" x14ac:dyDescent="0.35">
      <c r="A70" t="s">
        <v>53</v>
      </c>
      <c r="C70" s="24"/>
      <c r="E70" s="4"/>
      <c r="G70" s="4"/>
      <c r="H70" s="4"/>
      <c r="I70" s="4"/>
      <c r="J70" s="4"/>
      <c r="K70" s="4"/>
    </row>
    <row r="71" spans="1:11" x14ac:dyDescent="0.35">
      <c r="A71" t="s">
        <v>54</v>
      </c>
      <c r="E71" s="4"/>
      <c r="G71" s="4"/>
      <c r="H71" s="4"/>
      <c r="I71" s="4"/>
      <c r="J71" s="4"/>
      <c r="K71" s="4"/>
    </row>
    <row r="72" spans="1:11" x14ac:dyDescent="0.35">
      <c r="A72" t="s">
        <v>55</v>
      </c>
      <c r="E72" s="4"/>
      <c r="G72" s="4"/>
      <c r="H72" s="4"/>
      <c r="I72" s="4"/>
      <c r="J72" s="4"/>
      <c r="K72" s="4"/>
    </row>
    <row r="73" spans="1:11" x14ac:dyDescent="0.35">
      <c r="A73" t="s">
        <v>43</v>
      </c>
      <c r="C73" s="5">
        <v>4024180.9429230299</v>
      </c>
      <c r="E73" s="5">
        <v>3977981.58379112</v>
      </c>
      <c r="G73" s="5">
        <v>3430514.23146328</v>
      </c>
      <c r="H73" s="4"/>
      <c r="I73" s="5">
        <v>3323495.1650149999</v>
      </c>
      <c r="J73" s="4"/>
      <c r="K73" s="5">
        <v>2784587.1086537801</v>
      </c>
    </row>
    <row r="74" spans="1:11" x14ac:dyDescent="0.35">
      <c r="K74" s="14"/>
    </row>
    <row r="75" spans="1:11" x14ac:dyDescent="0.35">
      <c r="A75" s="1" t="s">
        <v>87</v>
      </c>
      <c r="B75" s="20"/>
      <c r="C75" s="20"/>
    </row>
    <row r="76" spans="1:11" x14ac:dyDescent="0.35">
      <c r="A76" t="s">
        <v>56</v>
      </c>
      <c r="C76">
        <v>0</v>
      </c>
      <c r="E76" s="14">
        <f>E73-$C$73</f>
        <v>-46199.359131909907</v>
      </c>
      <c r="F76" s="14"/>
      <c r="G76" s="14">
        <f>G73-$C$73</f>
        <v>-593666.71145974984</v>
      </c>
      <c r="H76" s="14"/>
      <c r="I76" s="14">
        <f>I73-$C$73</f>
        <v>-700685.77790802997</v>
      </c>
      <c r="J76" s="14"/>
      <c r="K76" s="14">
        <f>K73-$C$73</f>
        <v>-1239593.8342692498</v>
      </c>
    </row>
    <row r="77" spans="1:11" x14ac:dyDescent="0.35">
      <c r="A77" s="1" t="s">
        <v>102</v>
      </c>
      <c r="E77" s="14"/>
      <c r="F77" s="14"/>
      <c r="G77" s="14"/>
      <c r="H77" s="14"/>
      <c r="I77" s="14"/>
      <c r="J77" s="14"/>
      <c r="K77" s="14"/>
    </row>
    <row r="78" spans="1:11" x14ac:dyDescent="0.35">
      <c r="A78" t="s">
        <v>103</v>
      </c>
      <c r="B78" s="20"/>
      <c r="E78" s="14">
        <v>8128.8800689999998</v>
      </c>
      <c r="F78" s="14"/>
      <c r="G78" s="14">
        <v>74794.409591999996</v>
      </c>
      <c r="H78" s="14"/>
      <c r="I78" s="14">
        <v>78022.250117999996</v>
      </c>
      <c r="J78" s="14"/>
      <c r="K78" s="14">
        <v>137054.87004899999</v>
      </c>
    </row>
    <row r="79" spans="1:11" x14ac:dyDescent="0.35">
      <c r="A79" s="15">
        <v>1</v>
      </c>
      <c r="B79" s="15"/>
      <c r="E79" s="14">
        <v>12598.044663000001</v>
      </c>
      <c r="F79" s="14"/>
      <c r="G79" s="14">
        <v>175048.87790600001</v>
      </c>
      <c r="H79" s="14"/>
      <c r="I79" s="14">
        <v>272962.261749</v>
      </c>
      <c r="J79" s="14"/>
      <c r="K79" s="14">
        <v>529488.45587800001</v>
      </c>
    </row>
    <row r="80" spans="1:11" x14ac:dyDescent="0.35">
      <c r="A80" s="15">
        <v>2</v>
      </c>
      <c r="B80" s="15"/>
      <c r="E80" s="14">
        <v>24727.972751000001</v>
      </c>
      <c r="F80" s="14"/>
      <c r="G80" s="14">
        <v>337684.15855499997</v>
      </c>
      <c r="H80" s="14"/>
      <c r="I80" s="14">
        <v>343346.355514</v>
      </c>
      <c r="J80" s="14"/>
      <c r="K80" s="14">
        <v>561701.25524800003</v>
      </c>
    </row>
    <row r="81" spans="1:18" x14ac:dyDescent="0.35">
      <c r="A81" s="15">
        <v>3</v>
      </c>
      <c r="B81" s="15"/>
      <c r="E81" s="14">
        <v>744.46164899999997</v>
      </c>
      <c r="F81" s="14"/>
      <c r="G81" s="14">
        <v>6139.2654060000004</v>
      </c>
      <c r="H81" s="14"/>
      <c r="I81" s="14">
        <v>6354.910527</v>
      </c>
      <c r="J81" s="14"/>
      <c r="K81" s="14">
        <v>11349.253094</v>
      </c>
    </row>
    <row r="82" spans="1:18" x14ac:dyDescent="0.35">
      <c r="A82" s="15"/>
      <c r="B82" s="15"/>
      <c r="C82" s="15"/>
      <c r="E82" s="26"/>
      <c r="F82" s="14"/>
      <c r="G82" s="26"/>
      <c r="H82" s="14"/>
      <c r="I82" s="26"/>
      <c r="J82" s="14"/>
      <c r="K82" s="26"/>
    </row>
    <row r="83" spans="1:18" x14ac:dyDescent="0.35">
      <c r="A83" s="16" t="s">
        <v>57</v>
      </c>
      <c r="B83" s="23"/>
      <c r="C83" s="23"/>
      <c r="E83" s="4"/>
      <c r="F83" s="14"/>
      <c r="G83" s="4"/>
      <c r="I83" s="4"/>
      <c r="K83" s="4"/>
    </row>
    <row r="84" spans="1:18" x14ac:dyDescent="0.35">
      <c r="A84" s="15" t="s">
        <v>58</v>
      </c>
      <c r="B84" s="15"/>
      <c r="C84" s="25">
        <v>2705659</v>
      </c>
      <c r="E84" s="25">
        <v>2730573</v>
      </c>
      <c r="G84" s="25">
        <v>3195871</v>
      </c>
      <c r="I84" s="25">
        <v>2623116</v>
      </c>
      <c r="K84" s="25">
        <v>1911401</v>
      </c>
    </row>
    <row r="85" spans="1:18" x14ac:dyDescent="0.35">
      <c r="E85" s="6"/>
      <c r="G85" s="14"/>
      <c r="H85" s="14"/>
      <c r="I85" s="18"/>
      <c r="K85" s="18"/>
    </row>
    <row r="86" spans="1:18" x14ac:dyDescent="0.35">
      <c r="A86" s="1" t="s">
        <v>59</v>
      </c>
      <c r="B86" s="20"/>
      <c r="C86" s="20"/>
      <c r="G86" s="14"/>
      <c r="H86" s="14"/>
      <c r="I86" s="14"/>
      <c r="J86" s="4"/>
    </row>
    <row r="87" spans="1:18" x14ac:dyDescent="0.35">
      <c r="A87" t="s">
        <v>53</v>
      </c>
      <c r="C87">
        <v>0.69699999999999995</v>
      </c>
      <c r="E87">
        <v>0.69699999999999995</v>
      </c>
      <c r="F87" s="19"/>
      <c r="G87">
        <v>0.69699999999999995</v>
      </c>
      <c r="H87" s="14"/>
      <c r="I87">
        <v>0.69699999999999995</v>
      </c>
      <c r="J87" s="14"/>
      <c r="K87">
        <v>0.69699999999999995</v>
      </c>
    </row>
    <row r="88" spans="1:18" x14ac:dyDescent="0.35">
      <c r="A88" t="s">
        <v>54</v>
      </c>
      <c r="C88">
        <v>0.54224499999999998</v>
      </c>
      <c r="E88">
        <v>0.54224499999999998</v>
      </c>
      <c r="F88" s="19"/>
      <c r="G88">
        <v>0.54224499999999998</v>
      </c>
      <c r="I88">
        <v>0.54224499999999998</v>
      </c>
      <c r="K88">
        <v>0.54224499999999998</v>
      </c>
    </row>
    <row r="89" spans="1:18" x14ac:dyDescent="0.35">
      <c r="A89" t="s">
        <v>55</v>
      </c>
      <c r="C89" s="19">
        <v>0.59125000000000005</v>
      </c>
      <c r="E89" s="19">
        <v>0.59125000000000005</v>
      </c>
      <c r="F89" s="19"/>
      <c r="G89" s="19">
        <v>0.59125000000000005</v>
      </c>
      <c r="I89" s="19">
        <v>0.59125000000000005</v>
      </c>
      <c r="K89" s="19">
        <v>0.59125000000000005</v>
      </c>
    </row>
    <row r="91" spans="1:18" x14ac:dyDescent="0.35">
      <c r="A91" s="1" t="s">
        <v>60</v>
      </c>
      <c r="B91" s="20"/>
    </row>
    <row r="92" spans="1:18" x14ac:dyDescent="0.35">
      <c r="A92" s="20" t="s">
        <v>61</v>
      </c>
      <c r="B92" s="20"/>
      <c r="C92" s="25">
        <v>408621000</v>
      </c>
      <c r="E92" s="25">
        <v>351024400</v>
      </c>
      <c r="G92" s="25">
        <v>346900500</v>
      </c>
      <c r="I92" s="25">
        <v>307897400</v>
      </c>
      <c r="K92" s="25">
        <v>245717000</v>
      </c>
      <c r="N92" s="25"/>
    </row>
    <row r="93" spans="1:18" x14ac:dyDescent="0.35">
      <c r="A93" s="20" t="s">
        <v>62</v>
      </c>
      <c r="B93" s="20"/>
      <c r="C93" s="25">
        <v>40443150</v>
      </c>
      <c r="E93" s="25">
        <v>40209050</v>
      </c>
      <c r="G93" s="25">
        <v>37521110</v>
      </c>
      <c r="I93" s="25">
        <v>34539490</v>
      </c>
      <c r="K93" s="25">
        <v>28146340</v>
      </c>
      <c r="O93" s="25"/>
      <c r="P93" s="25"/>
      <c r="Q93" s="25"/>
      <c r="R93" s="25"/>
    </row>
    <row r="94" spans="1:18" x14ac:dyDescent="0.35">
      <c r="A94" s="20" t="s">
        <v>63</v>
      </c>
      <c r="B94" s="20"/>
      <c r="C94" s="25">
        <v>105550400</v>
      </c>
      <c r="E94" s="25">
        <v>105073100</v>
      </c>
      <c r="G94" s="25">
        <v>98875210</v>
      </c>
      <c r="I94" s="25">
        <v>90444420</v>
      </c>
      <c r="K94" s="25">
        <v>73551140</v>
      </c>
      <c r="O94" s="25"/>
      <c r="P94" s="25"/>
      <c r="Q94" s="25"/>
      <c r="R94" s="25"/>
    </row>
    <row r="95" spans="1:18" x14ac:dyDescent="0.35">
      <c r="A95" s="20"/>
      <c r="B95" s="20"/>
      <c r="C95" s="20"/>
      <c r="E95" s="14"/>
      <c r="G95" s="14"/>
      <c r="I95" s="14"/>
      <c r="K95" s="14"/>
      <c r="O95" s="25"/>
    </row>
    <row r="96" spans="1:18" x14ac:dyDescent="0.35">
      <c r="A96" s="1" t="s">
        <v>64</v>
      </c>
      <c r="B96" s="20"/>
      <c r="C96" s="20"/>
      <c r="D96" s="20"/>
      <c r="E96" s="14"/>
      <c r="G96" s="14"/>
      <c r="I96" s="14"/>
      <c r="K96" s="14"/>
      <c r="O96" s="25"/>
      <c r="P96" s="25"/>
      <c r="Q96" s="25"/>
      <c r="R96" s="25"/>
    </row>
    <row r="97" spans="1:18" x14ac:dyDescent="0.35">
      <c r="A97" t="s">
        <v>53</v>
      </c>
      <c r="C97">
        <v>2.006548</v>
      </c>
      <c r="E97">
        <v>2.0094669999999999</v>
      </c>
      <c r="G97">
        <v>2.0094669999999999</v>
      </c>
      <c r="I97">
        <v>1.9917450000000001</v>
      </c>
      <c r="K97">
        <v>2.0094669999999999</v>
      </c>
      <c r="O97" s="25"/>
      <c r="P97" s="25"/>
      <c r="Q97" s="25"/>
      <c r="R97" s="25"/>
    </row>
    <row r="98" spans="1:18" x14ac:dyDescent="0.35">
      <c r="A98" t="s">
        <v>54</v>
      </c>
      <c r="C98" s="25">
        <v>1.275118</v>
      </c>
      <c r="E98" s="25">
        <v>1.278208</v>
      </c>
      <c r="G98" s="25">
        <v>1.407807</v>
      </c>
      <c r="I98">
        <v>1.314181</v>
      </c>
      <c r="K98">
        <v>1.278208</v>
      </c>
      <c r="O98" s="25"/>
      <c r="Q98" s="27"/>
      <c r="R98" s="25"/>
    </row>
    <row r="99" spans="1:18" x14ac:dyDescent="0.35">
      <c r="A99" t="s">
        <v>55</v>
      </c>
      <c r="C99" s="25">
        <v>0.63403200000000004</v>
      </c>
      <c r="E99">
        <v>0.63403200000000004</v>
      </c>
      <c r="G99" s="25">
        <v>0.63403200000000004</v>
      </c>
      <c r="I99">
        <v>0.63403200000000004</v>
      </c>
      <c r="K99">
        <v>0.63403200000000004</v>
      </c>
      <c r="O99" s="25"/>
      <c r="P99" s="25"/>
      <c r="Q99" s="25"/>
      <c r="R99" s="25"/>
    </row>
    <row r="100" spans="1:18" x14ac:dyDescent="0.35">
      <c r="O100" s="25"/>
      <c r="P100" s="25"/>
      <c r="Q100" s="27"/>
      <c r="R100" s="25"/>
    </row>
    <row r="101" spans="1:18" x14ac:dyDescent="0.35">
      <c r="A101" s="3" t="s">
        <v>65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8" x14ac:dyDescent="0.35">
      <c r="C102" s="1" t="s">
        <v>78</v>
      </c>
      <c r="E102" s="1" t="s">
        <v>1</v>
      </c>
      <c r="G102" s="1" t="s">
        <v>2</v>
      </c>
      <c r="I102" s="1" t="s">
        <v>3</v>
      </c>
      <c r="K102" s="1" t="s">
        <v>4</v>
      </c>
      <c r="Q102" s="27"/>
    </row>
    <row r="103" spans="1:18" x14ac:dyDescent="0.35">
      <c r="A103" s="1" t="s">
        <v>66</v>
      </c>
      <c r="B103" s="20"/>
      <c r="C103" s="20"/>
    </row>
    <row r="104" spans="1:18" x14ac:dyDescent="0.35">
      <c r="A104" t="s">
        <v>72</v>
      </c>
      <c r="C104">
        <v>512.517544610394</v>
      </c>
      <c r="E104">
        <v>512.76038210884599</v>
      </c>
      <c r="G104">
        <v>494.31212245586897</v>
      </c>
      <c r="I104">
        <v>444.45369794252298</v>
      </c>
      <c r="K104">
        <v>358.93226747619201</v>
      </c>
    </row>
    <row r="105" spans="1:18" x14ac:dyDescent="0.35">
      <c r="A105" t="s">
        <v>73</v>
      </c>
      <c r="C105">
        <v>19.5406033450842</v>
      </c>
      <c r="E105">
        <v>17.2476657393049</v>
      </c>
      <c r="G105">
        <v>16.8401288794343</v>
      </c>
      <c r="I105">
        <v>15.0361110122795</v>
      </c>
      <c r="K105">
        <v>12.0733684308123</v>
      </c>
    </row>
    <row r="106" spans="1:18" x14ac:dyDescent="0.35">
      <c r="A106" t="s">
        <v>71</v>
      </c>
      <c r="C106" s="21">
        <v>47.3589013333333</v>
      </c>
      <c r="E106" s="22">
        <v>51.4835718975676</v>
      </c>
      <c r="G106" s="22">
        <v>50.878743883817499</v>
      </c>
      <c r="I106" s="22">
        <v>45.158282372100302</v>
      </c>
      <c r="K106" s="22">
        <v>36.038500328297303</v>
      </c>
    </row>
    <row r="107" spans="1:18" x14ac:dyDescent="0.35">
      <c r="A107" t="s">
        <v>88</v>
      </c>
      <c r="C107">
        <v>19576.110036871702</v>
      </c>
      <c r="E107">
        <v>18979.405691861</v>
      </c>
      <c r="G107">
        <v>18354.2523256983</v>
      </c>
      <c r="I107">
        <v>16474.431243016799</v>
      </c>
      <c r="K107">
        <v>13285.5846238269</v>
      </c>
    </row>
    <row r="108" spans="1:18" x14ac:dyDescent="0.35">
      <c r="E108" s="22"/>
      <c r="G108" s="21"/>
      <c r="H108" s="21"/>
      <c r="I108" s="21"/>
      <c r="J108" s="21"/>
      <c r="K108" s="21"/>
    </row>
    <row r="109" spans="1:18" x14ac:dyDescent="0.35">
      <c r="E109" s="22"/>
      <c r="G109" s="21"/>
      <c r="H109" s="21"/>
      <c r="I109" s="21"/>
      <c r="J109" s="21"/>
      <c r="K109" s="21"/>
    </row>
    <row r="110" spans="1:18" x14ac:dyDescent="0.35">
      <c r="F110" s="22"/>
      <c r="H110" s="22"/>
      <c r="J110" s="22"/>
    </row>
    <row r="111" spans="1:18" x14ac:dyDescent="0.35">
      <c r="A111" s="1" t="s">
        <v>67</v>
      </c>
    </row>
    <row r="112" spans="1:18" x14ac:dyDescent="0.35">
      <c r="A112" t="s">
        <v>68</v>
      </c>
      <c r="C112">
        <v>6310.83316080227</v>
      </c>
      <c r="E112">
        <v>6131.2970352247303</v>
      </c>
      <c r="G112">
        <v>4003.7751118863398</v>
      </c>
      <c r="H112" s="4"/>
      <c r="I112">
        <v>3587.8865526348</v>
      </c>
      <c r="K112">
        <v>1493.6270099639</v>
      </c>
    </row>
    <row r="113" spans="1:11" x14ac:dyDescent="0.35">
      <c r="A113" t="s">
        <v>69</v>
      </c>
      <c r="C113">
        <v>9.1994554191757807</v>
      </c>
      <c r="E113">
        <v>9.7872633779903797</v>
      </c>
      <c r="G113">
        <v>16.753849818046302</v>
      </c>
      <c r="H113" s="4"/>
      <c r="I113">
        <v>18.115687678056201</v>
      </c>
      <c r="K113">
        <v>24.9732518778182</v>
      </c>
    </row>
    <row r="114" spans="1:11" x14ac:dyDescent="0.35">
      <c r="A114" t="s">
        <v>70</v>
      </c>
      <c r="C114">
        <v>2.19312486638339</v>
      </c>
      <c r="E114">
        <v>2.12977378756139</v>
      </c>
      <c r="G114">
        <v>1.3790565856868799</v>
      </c>
      <c r="H114" s="4"/>
      <c r="I114">
        <v>1.2323061898671901</v>
      </c>
      <c r="K114">
        <v>0.49332595312681299</v>
      </c>
    </row>
    <row r="115" spans="1:11" x14ac:dyDescent="0.35">
      <c r="H115" s="6"/>
    </row>
    <row r="116" spans="1:11" x14ac:dyDescent="0.35">
      <c r="A116" t="s">
        <v>89</v>
      </c>
      <c r="B116" s="20"/>
      <c r="C116">
        <v>-951.47037166682901</v>
      </c>
      <c r="E116">
        <v>-444.15565570290198</v>
      </c>
      <c r="G116">
        <v>-4014.0021788010399</v>
      </c>
      <c r="I116">
        <v>-4239.5584883474703</v>
      </c>
      <c r="K116">
        <v>-7523.4221891814304</v>
      </c>
    </row>
    <row r="117" spans="1:11" x14ac:dyDescent="0.35">
      <c r="A117" t="s">
        <v>90</v>
      </c>
      <c r="C117">
        <v>3.3154042924060998</v>
      </c>
      <c r="E117">
        <v>3.3157572676441598</v>
      </c>
      <c r="F117" s="4"/>
      <c r="G117">
        <v>3.31994006200856</v>
      </c>
      <c r="H117" s="4"/>
      <c r="I117">
        <v>3.3207577157848398</v>
      </c>
      <c r="J117" s="4"/>
      <c r="K117">
        <v>3.32487511487995</v>
      </c>
    </row>
    <row r="118" spans="1:11" x14ac:dyDescent="0.35">
      <c r="A118" t="s">
        <v>91</v>
      </c>
      <c r="C118">
        <v>0.68929559397465101</v>
      </c>
      <c r="E118">
        <v>0.68931512026441599</v>
      </c>
      <c r="F118" s="4"/>
      <c r="G118">
        <v>0.68954650888882896</v>
      </c>
      <c r="H118" s="4"/>
      <c r="I118">
        <v>0.68959174079985797</v>
      </c>
      <c r="J118" s="4"/>
      <c r="K118">
        <v>0.68981951181362999</v>
      </c>
    </row>
    <row r="119" spans="1:11" x14ac:dyDescent="0.35">
      <c r="E119" s="4"/>
      <c r="F119" s="4"/>
      <c r="G119" s="4"/>
      <c r="H119" s="4"/>
      <c r="I119" s="4"/>
      <c r="J119" s="4"/>
      <c r="K119" s="4"/>
    </row>
    <row r="120" spans="1:11" x14ac:dyDescent="0.35">
      <c r="A120" t="s">
        <v>92</v>
      </c>
      <c r="C120">
        <v>0</v>
      </c>
      <c r="E120">
        <v>0</v>
      </c>
      <c r="F120" s="6"/>
      <c r="G120">
        <v>0</v>
      </c>
      <c r="I120">
        <v>0</v>
      </c>
      <c r="K120">
        <v>0</v>
      </c>
    </row>
    <row r="121" spans="1:11" x14ac:dyDescent="0.35">
      <c r="A121" t="s">
        <v>93</v>
      </c>
      <c r="B121" s="20"/>
      <c r="C121" s="25">
        <v>1.5428571428571401E-7</v>
      </c>
      <c r="E121" s="25">
        <v>1.5428571428571401E-7</v>
      </c>
      <c r="G121" s="25">
        <v>1.5428571428571401E-7</v>
      </c>
      <c r="H121" s="17"/>
      <c r="I121" s="25">
        <v>1.5428571428571401E-7</v>
      </c>
      <c r="J121" s="4"/>
      <c r="K121" s="25">
        <v>1.5428571428571401E-7</v>
      </c>
    </row>
    <row r="122" spans="1:11" x14ac:dyDescent="0.35">
      <c r="A122" t="s">
        <v>94</v>
      </c>
      <c r="C122" s="25">
        <v>4.0000000000000002E-9</v>
      </c>
      <c r="E122" s="25">
        <v>4.0000000000000002E-9</v>
      </c>
      <c r="G122" s="25">
        <v>4.0000000000000002E-9</v>
      </c>
      <c r="H122" s="4"/>
      <c r="I122" s="25">
        <v>4.0000000000000002E-9</v>
      </c>
      <c r="J122" s="4"/>
      <c r="K122" s="25">
        <v>4.0000000000000002E-9</v>
      </c>
    </row>
    <row r="123" spans="1:11" x14ac:dyDescent="0.35">
      <c r="B123" s="20"/>
      <c r="C123" s="20"/>
      <c r="G123" s="4"/>
      <c r="H123" s="4"/>
      <c r="I123" s="4"/>
      <c r="J123" s="4"/>
      <c r="K123" s="4"/>
    </row>
    <row r="124" spans="1:11" x14ac:dyDescent="0.35">
      <c r="A124" t="s">
        <v>95</v>
      </c>
      <c r="C124">
        <v>2233.2860745146199</v>
      </c>
      <c r="E124">
        <v>2047.49255449528</v>
      </c>
      <c r="G124">
        <v>2051.1400568546901</v>
      </c>
      <c r="H124" s="4"/>
      <c r="I124">
        <v>2051.8530716047198</v>
      </c>
      <c r="K124">
        <v>2055.44354763717</v>
      </c>
    </row>
    <row r="125" spans="1:11" x14ac:dyDescent="0.35">
      <c r="A125" t="s">
        <v>96</v>
      </c>
      <c r="C125">
        <v>3.44999363926659</v>
      </c>
      <c r="E125">
        <v>3.45764620812297</v>
      </c>
      <c r="G125">
        <v>3.5483299684396998</v>
      </c>
      <c r="H125" s="4"/>
      <c r="I125">
        <v>3.56605685449026</v>
      </c>
      <c r="K125">
        <v>3.6553228331975198</v>
      </c>
    </row>
    <row r="126" spans="1:11" x14ac:dyDescent="0.35">
      <c r="A126" t="s">
        <v>97</v>
      </c>
      <c r="C126">
        <v>5.8581791945260399E-2</v>
      </c>
      <c r="E126">
        <v>5.8760351885242403E-2</v>
      </c>
      <c r="G126">
        <v>6.0876306292632798E-2</v>
      </c>
      <c r="I126">
        <v>6.12899336338125E-2</v>
      </c>
      <c r="K126">
        <v>6.3372806470315304E-2</v>
      </c>
    </row>
    <row r="130" spans="1:11" x14ac:dyDescent="0.35">
      <c r="A130" s="1" t="s">
        <v>100</v>
      </c>
      <c r="G130" s="25"/>
      <c r="H130" s="25"/>
      <c r="I130" s="25"/>
    </row>
    <row r="131" spans="1:11" x14ac:dyDescent="0.35">
      <c r="A131" t="s">
        <v>98</v>
      </c>
      <c r="C131">
        <v>50.455527729713602</v>
      </c>
      <c r="E131">
        <v>50.468531889500397</v>
      </c>
      <c r="G131">
        <v>47.043846367350497</v>
      </c>
      <c r="I131">
        <v>43.035764975751398</v>
      </c>
      <c r="K131">
        <v>35.327972322650297</v>
      </c>
    </row>
    <row r="132" spans="1:11" x14ac:dyDescent="0.35">
      <c r="A132" t="s">
        <v>99</v>
      </c>
      <c r="C132">
        <v>91.939976944007796</v>
      </c>
      <c r="E132">
        <v>92.554094224001801</v>
      </c>
      <c r="G132">
        <v>89.363774028343201</v>
      </c>
      <c r="I132">
        <v>80.746383717261494</v>
      </c>
      <c r="K132">
        <v>66.124829429983095</v>
      </c>
    </row>
    <row r="133" spans="1:11" x14ac:dyDescent="0.35">
      <c r="A133" t="s">
        <v>43</v>
      </c>
      <c r="C133">
        <v>142.39550467372101</v>
      </c>
      <c r="E133">
        <v>143.02262611350201</v>
      </c>
      <c r="G133">
        <v>136.40762039569401</v>
      </c>
      <c r="I133">
        <v>123.782148693013</v>
      </c>
      <c r="K133">
        <v>101.45280175263299</v>
      </c>
    </row>
    <row r="135" spans="1:11" x14ac:dyDescent="0.35">
      <c r="G135" s="25"/>
      <c r="H135" s="25"/>
      <c r="I135" s="25"/>
    </row>
    <row r="138" spans="1:11" x14ac:dyDescent="0.35">
      <c r="A138" s="1" t="s">
        <v>101</v>
      </c>
    </row>
    <row r="139" spans="1:11" x14ac:dyDescent="0.35">
      <c r="A139" t="s">
        <v>98</v>
      </c>
      <c r="C139">
        <v>0.21191321646479699</v>
      </c>
      <c r="E139">
        <v>0.21196783393590199</v>
      </c>
      <c r="G139">
        <v>0.197584154742872</v>
      </c>
      <c r="I139">
        <v>0.18075021289815599</v>
      </c>
      <c r="K139">
        <v>0.14837748375513099</v>
      </c>
    </row>
    <row r="140" spans="1:11" x14ac:dyDescent="0.35">
      <c r="A140" t="s">
        <v>99</v>
      </c>
      <c r="C140">
        <v>115.352241063007</v>
      </c>
      <c r="E140">
        <v>100.916890176927</v>
      </c>
      <c r="G140">
        <v>98.699490079134094</v>
      </c>
      <c r="I140">
        <v>88.803381683810201</v>
      </c>
      <c r="K140">
        <v>72.542216607598903</v>
      </c>
    </row>
    <row r="141" spans="1:11" x14ac:dyDescent="0.35">
      <c r="A141" t="s">
        <v>43</v>
      </c>
      <c r="C141">
        <v>115.56415427947201</v>
      </c>
      <c r="E141">
        <v>101.128858010863</v>
      </c>
      <c r="G141">
        <v>98.897074233876907</v>
      </c>
      <c r="I141">
        <v>88.984131896708405</v>
      </c>
      <c r="K141">
        <v>72.690594091354001</v>
      </c>
    </row>
    <row r="145" spans="7:9" x14ac:dyDescent="0.35">
      <c r="G145" s="25"/>
      <c r="H145" s="25"/>
      <c r="I145" s="25"/>
    </row>
    <row r="150" spans="7:9" x14ac:dyDescent="0.35">
      <c r="G150" s="25"/>
      <c r="H150" s="25"/>
      <c r="I150" s="25"/>
    </row>
  </sheetData>
  <pageMargins left="0.7" right="0.7" top="0.75" bottom="0.75" header="0.3" footer="0.3"/>
  <pageSetup paperSize="9" scale="3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d191cb1-b498-4528-bde7-f50caa759ba4">
      <Terms xmlns="http://schemas.microsoft.com/office/infopath/2007/PartnerControls"/>
    </lcf76f155ced4ddcb4097134ff3c332f>
    <TaxCatchAll xmlns="fe3d1bad-d625-47f9-b8d5-e0b3bfe8964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27FF6E340EF2498091B68C27C52FA9" ma:contentTypeVersion="16" ma:contentTypeDescription="Create a new document." ma:contentTypeScope="" ma:versionID="efd1c08d5bcbc38d6598b6cfa548db7f">
  <xsd:schema xmlns:xsd="http://www.w3.org/2001/XMLSchema" xmlns:xs="http://www.w3.org/2001/XMLSchema" xmlns:p="http://schemas.microsoft.com/office/2006/metadata/properties" xmlns:ns2="4d191cb1-b498-4528-bde7-f50caa759ba4" xmlns:ns3="fe3d1bad-d625-47f9-b8d5-e0b3bfe89646" targetNamespace="http://schemas.microsoft.com/office/2006/metadata/properties" ma:root="true" ma:fieldsID="f79708e9cddafc843e1f15dd4c902722" ns2:_="" ns3:_="">
    <xsd:import namespace="4d191cb1-b498-4528-bde7-f50caa759ba4"/>
    <xsd:import namespace="fe3d1bad-d625-47f9-b8d5-e0b3bfe896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91cb1-b498-4528-bde7-f50caa759b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a2263c6-9e80-4c00-8d8d-99554230c6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3d1bad-d625-47f9-b8d5-e0b3bfe8964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a50c350-aa6e-4d44-983c-ee4d797231dd}" ma:internalName="TaxCatchAll" ma:showField="CatchAllData" ma:web="fe3d1bad-d625-47f9-b8d5-e0b3bfe896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C5C4E2-4C96-4B0E-A7C4-5C33EF0AB17D}">
  <ds:schemaRefs>
    <ds:schemaRef ds:uri="http://schemas.microsoft.com/office/2006/metadata/properties"/>
    <ds:schemaRef ds:uri="http://schemas.microsoft.com/office/infopath/2007/PartnerControls"/>
    <ds:schemaRef ds:uri="4d191cb1-b498-4528-bde7-f50caa759ba4"/>
    <ds:schemaRef ds:uri="fe3d1bad-d625-47f9-b8d5-e0b3bfe89646"/>
  </ds:schemaRefs>
</ds:datastoreItem>
</file>

<file path=customXml/itemProps2.xml><?xml version="1.0" encoding="utf-8"?>
<ds:datastoreItem xmlns:ds="http://schemas.openxmlformats.org/officeDocument/2006/customXml" ds:itemID="{F44224B3-640D-4C4F-8324-4DC0FF0708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77FF8E-A309-4A9C-819C-127E552660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91cb1-b498-4528-bde7-f50caa759ba4"/>
    <ds:schemaRef ds:uri="fe3d1bad-d625-47f9-b8d5-e0b3bfe896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Daniel.Henn</dc:creator>
  <cp:lastModifiedBy>Kieran Craven</cp:lastModifiedBy>
  <cp:lastPrinted>2024-11-01T12:21:23Z</cp:lastPrinted>
  <dcterms:created xsi:type="dcterms:W3CDTF">2023-09-08T11:58:36Z</dcterms:created>
  <dcterms:modified xsi:type="dcterms:W3CDTF">2024-11-01T12:21:23Z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0x010100AB27FF6E340EF2498091B68C27C52FA9</vt:lpwstr>
  </property>
  <property fmtid="{D5CDD505-2E9C-101B-9397-08002B2CF9AE}" pid="3" name="MediaServiceImageTags">
    <vt:lpwstr/>
  </property>
</Properties>
</file>